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09"/>
  <workbookPr/>
  <mc:AlternateContent xmlns:mc="http://schemas.openxmlformats.org/markup-compatibility/2006">
    <mc:Choice Requires="x15">
      <x15ac:absPath xmlns:x15ac="http://schemas.microsoft.com/office/spreadsheetml/2010/11/ac" url="D:\Rozpočty\Pokorný\Žďár n.S.-Vysocká\aktualizace 10-2023\export - II\"/>
    </mc:Choice>
  </mc:AlternateContent>
  <xr:revisionPtr revIDLastSave="0" documentId="11_B3F1DAD72C0628371009EE94770C4317A0947796" xr6:coauthVersionLast="47" xr6:coauthVersionMax="47" xr10:uidLastSave="{00000000-0000-0000-0000-000000000000}"/>
  <bookViews>
    <workbookView xWindow="240" yWindow="120" windowWidth="14940" windowHeight="9225" xr2:uid="{00000000-000D-0000-FFFF-FFFF00000000}"/>
  </bookViews>
  <sheets>
    <sheet name="Rekapitulace" sheetId="1" r:id="rId1"/>
    <sheet name="102_1" sheetId="2" r:id="rId2"/>
  </sheets>
  <definedNames>
    <definedName name="_xlnm.Print_Titles" localSheetId="1">'102_1'!$6:$8</definedName>
  </definedNames>
  <calcPr calcId="162913"/>
  <webPublishing codePag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2" l="1"/>
  <c r="O58" i="2" s="1"/>
  <c r="I54" i="2"/>
  <c r="O54" i="2" s="1"/>
  <c r="I50" i="2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8" i="2"/>
  <c r="O18" i="2" s="1"/>
  <c r="I14" i="2"/>
  <c r="O14" i="2" s="1"/>
  <c r="I10" i="2"/>
  <c r="O10" i="2" s="1"/>
  <c r="R9" i="2" l="1"/>
  <c r="O9" i="2" s="1"/>
  <c r="O2" i="2" s="1"/>
  <c r="D10" i="1" s="1"/>
  <c r="Q9" i="2"/>
  <c r="I9" i="2" s="1"/>
  <c r="I3" i="2" s="1"/>
  <c r="C10" i="1" s="1"/>
  <c r="E10" i="1" l="1"/>
  <c r="C7" i="1" s="1"/>
  <c r="C6" i="1"/>
</calcChain>
</file>

<file path=xl/sharedStrings.xml><?xml version="1.0" encoding="utf-8"?>
<sst xmlns="http://schemas.openxmlformats.org/spreadsheetml/2006/main" count="240" uniqueCount="108">
  <si>
    <t>Rekapitulace ceny</t>
  </si>
  <si>
    <t>Stavba: 22-26 - II/353 Žďár nad Sázavou, průtah ulicí Vysocká vč. křižovatky s ul. Studentská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</si>
  <si>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</si>
  <si>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</si>
  <si>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</si>
  <si>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</si>
  <si>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</si>
  <si>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</si>
  <si>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</si>
  <si>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</si>
  <si>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102</t>
  </si>
  <si>
    <t>Dopravní značení objížďky</t>
  </si>
  <si>
    <t>ASPE230</t>
  </si>
  <si>
    <t>3</t>
  </si>
  <si>
    <t>Soupis prací objektu</t>
  </si>
  <si>
    <t>6</t>
  </si>
  <si>
    <t>S</t>
  </si>
  <si>
    <t xml:space="preserve">Stavba: </t>
  </si>
  <si>
    <t>22-26</t>
  </si>
  <si>
    <t>II/353 Žďár nad Sázavou, průtah ulicí Vysocká vč. křižovatky s ul. Studentská</t>
  </si>
  <si>
    <t>1</t>
  </si>
  <si>
    <t>0.00</t>
  </si>
  <si>
    <t>2</t>
  </si>
  <si>
    <t>O</t>
  </si>
  <si>
    <t>Objekt:</t>
  </si>
  <si>
    <t>15.00</t>
  </si>
  <si>
    <t>O1</t>
  </si>
  <si>
    <t>Rozpočet:</t>
  </si>
  <si>
    <t>Základní rozpočet CÚ 2023</t>
  </si>
  <si>
    <t>21.00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</si>
  <si>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</si>
  <si>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</si>
  <si>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</si>
  <si>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</si>
  <si>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</si>
  <si>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</si>
  <si>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</si>
  <si>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</si>
  <si>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Cenová soustava</t>
  </si>
  <si>
    <t>Jednotková</t>
  </si>
  <si>
    <t>Celkem</t>
  </si>
  <si>
    <t>0</t>
  </si>
  <si>
    <t>4</t>
  </si>
  <si>
    <t>5</t>
  </si>
  <si>
    <t>10</t>
  </si>
  <si>
    <t>11</t>
  </si>
  <si>
    <t>SD</t>
  </si>
  <si>
    <t>9</t>
  </si>
  <si>
    <t>Ostatní konstrukce a práce</t>
  </si>
  <si>
    <t>P</t>
  </si>
  <si>
    <t>914122</t>
  </si>
  <si>
    <t/>
  </si>
  <si>
    <t>DOPRAVNÍ ZNAČKY ZÁKLADNÍ VELIKOSTI OCELOVÉ FÓLIE TŘ 1 - MONTÁŽ S PŘEMÍSTĚNÍM</t>
  </si>
  <si>
    <t>KUS</t>
  </si>
  <si>
    <t>2023_OTSKP</t>
  </si>
  <si>
    <t>PP</t>
  </si>
  <si>
    <t>Provizorní DZ 
Uzavírka 1. etapa (B1 - 3 ks, B24a - 1 ks, B24b - 1 ks, IP10a - 1 ks, Z2 - 3 ks) 
Uzavírka 2. etapa (B1 - 6 ks, Z2 - 6 ks) 
Značení objížďky: (E3a - 2 ks, IP10a - 2 ks, B4 - 2 ks, B2 - 1 ks, B24a - 1 ks, B28 - 2 ks)</t>
  </si>
  <si>
    <t>VV</t>
  </si>
  <si>
    <t>3+1+1+1+3=9,000 [A] 
6+6=12,000 [B] 
2+2+2+1+1+2=10,000 [C] 
Celkem: A+B+C=31,000 [D]</t>
  </si>
  <si>
    <t>TS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</si>
  <si>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</si>
  <si>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</si>
  <si>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A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</si>
  <si>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</si>
  <si>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</si>
  <si>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</si>
  <si>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</si>
  <si>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</si>
  <si>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1. etapa: 238 dnů 
2. etapa: 224 dnů 
(9+10)*238=4 522,000 [A] 
(12+10)*224=4 928,000 [B] 
Celkem: A+B=9 450,000 [C]</t>
  </si>
  <si>
    <t>položka zahrnuje sazbu za pronájem dopravních značek a zařízení, počet jednotek je určen jako součin počtu značek a počtu dní použití</t>
  </si>
  <si>
    <t>914212</t>
  </si>
  <si>
    <t>DOPRAVNÍ ZNAČKY ZVĚTŠENÉ VELIKOSTI OCELOVÉ - MONTÁŽ S PŘEMÍSTĚNÍM</t>
  </si>
  <si>
    <t>Provizorní DZ 
Objížďka dálkové dopravy 
IS 11a - 5 ks 
IS 11b - 8 ks 
IS 11c - 7 ks</t>
  </si>
  <si>
    <t>5+8+7=20,000 [A]</t>
  </si>
  <si>
    <t>914213</t>
  </si>
  <si>
    <t>DOPRAVNÍ ZNAČKY ZVĚTŠENÉ VELIKOSTI OCELOVÉ - DEMONTÁŽ</t>
  </si>
  <si>
    <t>914219</t>
  </si>
  <si>
    <t>DOPRAV ZNAČKY ZVĚTŠ VEL OCEL - NÁJEMNÉ</t>
  </si>
  <si>
    <t>1. etapa: 238 dnů 
2. etapa: 224 dnů 
20*(238+224)=9 240,000 [A]</t>
  </si>
  <si>
    <t>7</t>
  </si>
  <si>
    <t>914312</t>
  </si>
  <si>
    <t>DOPRAV ZNAČKY ZMENŠ VEL OCEL - MONTÁŽ S PŘESUNEM</t>
  </si>
  <si>
    <t>Provizorní DZ: 
E13 - 2 ks 
IJ4a - 1 ks 
IP4b - 1 ks</t>
  </si>
  <si>
    <t>2+1+1=4,000 [A]</t>
  </si>
  <si>
    <t>8</t>
  </si>
  <si>
    <t>914313</t>
  </si>
  <si>
    <t>DOPRAV ZNAČKY ZMENŠ VEL OCEL - DEMONTÁŽ</t>
  </si>
  <si>
    <t>914319</t>
  </si>
  <si>
    <t>DOPRAV ZNAČKY ZMENŠ VEL OCEL - NÁJEMNÉ</t>
  </si>
  <si>
    <t>1. etapa: 238 dnů 
2. etapa: 224 dnů 
4*(238+224)=1 848,000 [A]</t>
  </si>
  <si>
    <t>916122</t>
  </si>
  <si>
    <t>DOPRAV SVĚTLO VÝSTRAŽ SOUPRAVA 3KS - MONTÁŽ S PŘESUNEM</t>
  </si>
  <si>
    <t>Provizorní DZ: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</si>
  <si>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</si>
  <si>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916123</t>
  </si>
  <si>
    <t>DOPRAV SVĚTLO VÝSTRAŽ SOUPRAVA 3KS - DEMONTÁŽ</t>
  </si>
  <si>
    <t>Provizorní DZ</t>
  </si>
  <si>
    <t>Položka zahrnuje odstranění, demontáž a odklizení zařízení s odvozem na předepsané místo</t>
  </si>
  <si>
    <t>12</t>
  </si>
  <si>
    <t>916125</t>
  </si>
  <si>
    <t>DOPRAV SVĚTLO VÝSTRAŽ SOUPRAVA 3KS - SAMOSTATNÝ PŘESUN</t>
  </si>
  <si>
    <t>Provizorní DZ 
přesun mezi 1. a 2. etapou</t>
  </si>
  <si>
    <t>položka zahrnuje: 
- odstranění a demontáž zařízení, jeho přesun v prostoru staveniště a osazení na nově určeném místě 
- nutnou opravu poškozených částí, opravu nátěrů 
- případnou náhradu zničených částí</t>
  </si>
  <si>
    <t>13</t>
  </si>
  <si>
    <t>916129</t>
  </si>
  <si>
    <t>DOPRAV SVĚTLO VÝSTRAŽ SOUPRAVA 3KS - NÁJEMNÉ</t>
  </si>
  <si>
    <t>1. etapa: 238 dnů 
2. etapa: 224 dnů 
3*238+6*224=2 058,000 [A]</t>
  </si>
  <si>
    <t>položka zahrnuje sazbu za pronájem zařízení. Počet měrných jednotek se určí jako součin počtu zařízení a počtu dní použití.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</si>
</sst>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1" fillId="2" borderId="0" xfId="6" applyFont="1" applyFill="1" applyAlignment="1">
      <alignment horizontal="center" vertical="center"/>
    </xf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0" xfId="6" applyFont="1" applyFill="1" applyAlignment="1"/>
    <xf numFmtId="0" fontId="2" fillId="2" borderId="0" xfId="6" applyFont="1" applyFill="1" applyAlignment="1"/>
    <xf numFmtId="0" fontId="0" fillId="2" borderId="2" xfId="6" applyFont="1" applyFill="1" applyBorder="1" applyAlignment="1"/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activeCell="B8" sqref="B8"/>
    </sheetView>
  </sheetViews>
  <sheetFormatPr defaultColWidth="9.140625" defaultRowHeight="12.75" customHeight="1"/>
  <cols>
    <col min="1" max="1" width="25.7109375" customWidth="1"/>
    <col min="2" max="2" width="60.85546875" customWidth="1"/>
    <col min="3" max="5" width="20.7109375" customWidth="1"/>
  </cols>
  <sheetData>
    <row r="1" spans="1:5" ht="12.75" customHeight="1">
      <c r="A1" s="38"/>
      <c r="B1" s="4"/>
      <c r="C1" s="4"/>
      <c r="D1" s="4"/>
      <c r="E1" s="4"/>
    </row>
    <row r="2" spans="1:5" ht="12.75" customHeight="1">
      <c r="A2" s="38"/>
      <c r="B2" s="34" t="s">
        <v>0</v>
      </c>
      <c r="C2" s="4"/>
      <c r="D2" s="4"/>
      <c r="E2" s="4"/>
    </row>
    <row r="3" spans="1:5" ht="20.100000000000001" customHeight="1">
      <c r="A3" s="38"/>
      <c r="B3" s="38"/>
      <c r="C3" s="4"/>
      <c r="D3" s="4"/>
      <c r="E3" s="4"/>
    </row>
    <row r="4" spans="1:5" ht="20.100000000000001" customHeight="1">
      <c r="A4" s="39" t="s">
        <v>1</v>
      </c>
      <c r="B4" s="39"/>
      <c r="C4" s="39"/>
      <c r="D4" s="39"/>
      <c r="E4" s="39"/>
    </row>
    <row r="5" spans="1:5" ht="12.75" customHeight="1">
      <c r="A5" s="4"/>
      <c r="B5" s="38" t="s">
        <v>2</v>
      </c>
      <c r="C5" s="38"/>
      <c r="D5" s="38"/>
      <c r="E5" s="4"/>
    </row>
    <row r="6" spans="1:5" ht="12.75" customHeight="1">
      <c r="A6" s="4"/>
      <c r="B6" s="5" t="s">
        <v>3</v>
      </c>
      <c r="C6" s="7">
        <f>SUM(C10:C10)</f>
        <v>0</v>
      </c>
      <c r="D6" s="4"/>
      <c r="E6" s="4"/>
    </row>
    <row r="7" spans="1:5" ht="12.75" customHeight="1">
      <c r="A7" s="4"/>
      <c r="B7" s="5" t="s">
        <v>4</v>
      </c>
      <c r="C7" s="7">
        <f>SUM(E10:E10)</f>
        <v>0</v>
      </c>
      <c r="D7" s="4"/>
      <c r="E7" s="4"/>
    </row>
    <row r="8" spans="1:5" ht="12.75" customHeight="1">
      <c r="A8" s="2"/>
      <c r="B8" s="2"/>
      <c r="C8" s="2"/>
      <c r="D8" s="2"/>
      <c r="E8" s="2"/>
    </row>
    <row r="9" spans="1:5" ht="12.75" customHeight="1">
      <c r="A9" s="6" t="s">
        <v>5</v>
      </c>
      <c r="B9" s="6" t="s">
        <v>6</v>
      </c>
      <c r="C9" s="6" t="s">
        <v>7</v>
      </c>
      <c r="D9" s="6" t="s">
        <v>8</v>
      </c>
      <c r="E9" s="6" t="s">
        <v>9</v>
      </c>
    </row>
    <row r="10" spans="1:5" ht="12.75" customHeight="1">
      <c r="A10" s="33" t="s">
        <v>10</v>
      </c>
      <c r="B10" s="16" t="s">
        <v>11</v>
      </c>
      <c r="C10" s="17">
        <f>'102_1'!I3</f>
        <v>0</v>
      </c>
      <c r="D10" s="17">
        <f>'102_1'!O2</f>
        <v>0</v>
      </c>
      <c r="E10" s="17">
        <f>C10+D10</f>
        <v>0</v>
      </c>
    </row>
  </sheetData>
  <mergeCells count="4">
    <mergeCell ref="A1:A3"/>
    <mergeCell ref="B2:B3"/>
    <mergeCell ref="B5:D5"/>
    <mergeCell ref="A4:E4"/>
  </mergeCells>
  <pageMargins left="0.74803149606299213" right="0.74803149606299213" top="0.98425196850393704" bottom="0.98425196850393704" header="0.51181102362204722" footer="0.51181102362204722"/>
  <pageSetup paperSize="9" scale="8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1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>
      <c r="A1" t="s">
        <v>12</v>
      </c>
      <c r="B1" s="4"/>
      <c r="C1" s="4"/>
      <c r="D1" s="4"/>
      <c r="E1" s="4"/>
      <c r="F1" s="4"/>
      <c r="G1" s="4"/>
      <c r="H1" s="4"/>
      <c r="I1" s="4"/>
      <c r="J1" s="4"/>
      <c r="P1" t="s">
        <v>13</v>
      </c>
    </row>
    <row r="2" spans="1:18" ht="24.95" customHeight="1">
      <c r="B2" s="4"/>
      <c r="C2" s="4"/>
      <c r="D2" s="4"/>
      <c r="E2" s="3" t="s">
        <v>14</v>
      </c>
      <c r="F2" s="4"/>
      <c r="G2" s="4"/>
      <c r="H2" s="2"/>
      <c r="I2" s="2"/>
      <c r="J2" s="4"/>
      <c r="O2">
        <f>0+O9</f>
        <v>0</v>
      </c>
      <c r="P2" t="s">
        <v>15</v>
      </c>
    </row>
    <row r="3" spans="1:18" ht="15" customHeight="1">
      <c r="A3" t="s">
        <v>16</v>
      </c>
      <c r="B3" s="12" t="s">
        <v>17</v>
      </c>
      <c r="C3" s="36" t="s">
        <v>18</v>
      </c>
      <c r="D3" s="38"/>
      <c r="E3" s="13" t="s">
        <v>19</v>
      </c>
      <c r="F3" s="4"/>
      <c r="G3" s="9"/>
      <c r="H3" s="8" t="s">
        <v>20</v>
      </c>
      <c r="I3" s="32">
        <f>0+I9</f>
        <v>0</v>
      </c>
      <c r="J3" s="10"/>
      <c r="O3" t="s">
        <v>21</v>
      </c>
      <c r="P3" t="s">
        <v>22</v>
      </c>
    </row>
    <row r="4" spans="1:18" ht="15" customHeight="1">
      <c r="A4" t="s">
        <v>23</v>
      </c>
      <c r="B4" s="12" t="s">
        <v>24</v>
      </c>
      <c r="C4" s="36" t="s">
        <v>10</v>
      </c>
      <c r="D4" s="38"/>
      <c r="E4" s="13" t="s">
        <v>11</v>
      </c>
      <c r="F4" s="4"/>
      <c r="G4" s="4"/>
      <c r="H4" s="11"/>
      <c r="I4" s="11"/>
      <c r="J4" s="4"/>
      <c r="O4" t="s">
        <v>25</v>
      </c>
      <c r="P4" t="s">
        <v>22</v>
      </c>
    </row>
    <row r="5" spans="1:18" ht="12.75" customHeight="1">
      <c r="A5" t="s">
        <v>26</v>
      </c>
      <c r="B5" s="14" t="s">
        <v>27</v>
      </c>
      <c r="C5" s="37" t="s">
        <v>20</v>
      </c>
      <c r="D5" s="40"/>
      <c r="E5" s="15" t="s">
        <v>28</v>
      </c>
      <c r="F5" s="2"/>
      <c r="G5" s="2"/>
      <c r="H5" s="2"/>
      <c r="I5" s="2"/>
      <c r="J5" s="2"/>
      <c r="O5" t="s">
        <v>29</v>
      </c>
      <c r="P5" t="s">
        <v>22</v>
      </c>
    </row>
    <row r="6" spans="1:18" ht="12.75" customHeight="1">
      <c r="A6" s="35" t="s">
        <v>30</v>
      </c>
      <c r="B6" s="35" t="s">
        <v>31</v>
      </c>
      <c r="C6" s="35" t="s">
        <v>32</v>
      </c>
      <c r="D6" s="35" t="s">
        <v>33</v>
      </c>
      <c r="E6" s="35" t="s">
        <v>34</v>
      </c>
      <c r="F6" s="35" t="s">
        <v>35</v>
      </c>
      <c r="G6" s="35" t="s">
        <v>36</v>
      </c>
      <c r="H6" s="35" t="s">
        <v>37</v>
      </c>
      <c r="I6" s="35"/>
      <c r="J6" s="35" t="s">
        <v>38</v>
      </c>
    </row>
    <row r="7" spans="1:18" ht="12.75" customHeight="1">
      <c r="A7" s="35"/>
      <c r="B7" s="35"/>
      <c r="C7" s="35"/>
      <c r="D7" s="35"/>
      <c r="E7" s="35"/>
      <c r="F7" s="35"/>
      <c r="G7" s="35"/>
      <c r="H7" s="1" t="s">
        <v>39</v>
      </c>
      <c r="I7" s="1" t="s">
        <v>40</v>
      </c>
      <c r="J7" s="35"/>
    </row>
    <row r="8" spans="1:18" ht="12.75" customHeight="1">
      <c r="A8" s="1" t="s">
        <v>41</v>
      </c>
      <c r="B8" s="1" t="s">
        <v>20</v>
      </c>
      <c r="C8" s="1" t="s">
        <v>22</v>
      </c>
      <c r="D8" s="1" t="s">
        <v>13</v>
      </c>
      <c r="E8" s="1" t="s">
        <v>42</v>
      </c>
      <c r="F8" s="1" t="s">
        <v>43</v>
      </c>
      <c r="G8" s="1" t="s">
        <v>15</v>
      </c>
      <c r="H8" s="1">
        <v>9</v>
      </c>
      <c r="I8" s="1" t="s">
        <v>44</v>
      </c>
      <c r="J8" s="1" t="s">
        <v>45</v>
      </c>
    </row>
    <row r="9" spans="1:18" ht="12.75" customHeight="1">
      <c r="A9" s="19" t="s">
        <v>46</v>
      </c>
      <c r="B9" s="19"/>
      <c r="C9" s="20" t="s">
        <v>47</v>
      </c>
      <c r="D9" s="19"/>
      <c r="E9" s="21" t="s">
        <v>48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0+I10+I14+I18+I22+I26+I30+I34+I38+I42+I46+I50+I54+I58</f>
        <v>0</v>
      </c>
      <c r="R9">
        <f>0+O10+O14+O18+O22+O26+O30+O34+O38+O42+O46+O50+O54+O58</f>
        <v>0</v>
      </c>
    </row>
    <row r="10" spans="1:18" ht="25.5">
      <c r="A10" s="18" t="s">
        <v>49</v>
      </c>
      <c r="B10" s="23" t="s">
        <v>20</v>
      </c>
      <c r="C10" s="23" t="s">
        <v>50</v>
      </c>
      <c r="D10" s="18" t="s">
        <v>51</v>
      </c>
      <c r="E10" s="24" t="s">
        <v>52</v>
      </c>
      <c r="F10" s="25" t="s">
        <v>53</v>
      </c>
      <c r="G10" s="26">
        <v>31</v>
      </c>
      <c r="H10" s="27"/>
      <c r="I10" s="27">
        <f>ROUND(ROUND(H10,2)*ROUND(G10,3),2)</f>
        <v>0</v>
      </c>
      <c r="J10" s="25" t="s">
        <v>54</v>
      </c>
      <c r="O10">
        <f>(I10*21)/100</f>
        <v>0</v>
      </c>
      <c r="P10" t="s">
        <v>22</v>
      </c>
    </row>
    <row r="11" spans="1:18" ht="63.75">
      <c r="A11" s="28" t="s">
        <v>55</v>
      </c>
      <c r="E11" s="29" t="s">
        <v>56</v>
      </c>
    </row>
    <row r="12" spans="1:18" ht="63.75">
      <c r="A12" s="30" t="s">
        <v>57</v>
      </c>
      <c r="E12" s="31" t="s">
        <v>58</v>
      </c>
    </row>
    <row r="13" spans="1:18" ht="63.75">
      <c r="A13" t="s">
        <v>59</v>
      </c>
      <c r="E13" s="29" t="s">
        <v>60</v>
      </c>
    </row>
    <row r="14" spans="1:18" ht="25.5">
      <c r="A14" s="18" t="s">
        <v>49</v>
      </c>
      <c r="B14" s="23" t="s">
        <v>22</v>
      </c>
      <c r="C14" s="23" t="s">
        <v>61</v>
      </c>
      <c r="D14" s="18" t="s">
        <v>62</v>
      </c>
      <c r="E14" s="24" t="s">
        <v>63</v>
      </c>
      <c r="F14" s="25" t="s">
        <v>53</v>
      </c>
      <c r="G14" s="26">
        <v>31</v>
      </c>
      <c r="H14" s="27"/>
      <c r="I14" s="27">
        <f>ROUND(ROUND(H14,2)*ROUND(G14,3),2)</f>
        <v>0</v>
      </c>
      <c r="J14" s="25" t="s">
        <v>54</v>
      </c>
      <c r="O14">
        <f>(I14*21)/100</f>
        <v>0</v>
      </c>
      <c r="P14" t="s">
        <v>22</v>
      </c>
    </row>
    <row r="15" spans="1:18" ht="63.75">
      <c r="A15" s="28" t="s">
        <v>55</v>
      </c>
      <c r="E15" s="29" t="s">
        <v>56</v>
      </c>
    </row>
    <row r="16" spans="1:18" ht="63.75">
      <c r="A16" s="30" t="s">
        <v>57</v>
      </c>
      <c r="E16" s="31" t="s">
        <v>58</v>
      </c>
    </row>
    <row r="17" spans="1:16" ht="25.5">
      <c r="A17" t="s">
        <v>59</v>
      </c>
      <c r="E17" s="29" t="s">
        <v>64</v>
      </c>
    </row>
    <row r="18" spans="1:16">
      <c r="A18" s="18" t="s">
        <v>49</v>
      </c>
      <c r="B18" s="23" t="s">
        <v>13</v>
      </c>
      <c r="C18" s="23" t="s">
        <v>65</v>
      </c>
      <c r="D18" s="18" t="s">
        <v>51</v>
      </c>
      <c r="E18" s="24" t="s">
        <v>66</v>
      </c>
      <c r="F18" s="25" t="s">
        <v>67</v>
      </c>
      <c r="G18" s="26">
        <v>9450</v>
      </c>
      <c r="H18" s="27"/>
      <c r="I18" s="27">
        <f>ROUND(ROUND(H18,2)*ROUND(G18,3),2)</f>
        <v>0</v>
      </c>
      <c r="J18" s="25" t="s">
        <v>54</v>
      </c>
      <c r="O18">
        <f>(I18*21)/100</f>
        <v>0</v>
      </c>
      <c r="P18" t="s">
        <v>22</v>
      </c>
    </row>
    <row r="19" spans="1:16" ht="63.75">
      <c r="A19" s="28" t="s">
        <v>55</v>
      </c>
      <c r="E19" s="29" t="s">
        <v>56</v>
      </c>
    </row>
    <row r="20" spans="1:16" ht="89.25">
      <c r="A20" s="30" t="s">
        <v>57</v>
      </c>
      <c r="E20" s="31" t="s">
        <v>68</v>
      </c>
    </row>
    <row r="21" spans="1:16" ht="25.5">
      <c r="A21" t="s">
        <v>59</v>
      </c>
      <c r="E21" s="29" t="s">
        <v>69</v>
      </c>
    </row>
    <row r="22" spans="1:16" ht="25.5">
      <c r="A22" s="18" t="s">
        <v>49</v>
      </c>
      <c r="B22" s="23" t="s">
        <v>42</v>
      </c>
      <c r="C22" s="23" t="s">
        <v>70</v>
      </c>
      <c r="D22" s="18" t="s">
        <v>51</v>
      </c>
      <c r="E22" s="24" t="s">
        <v>71</v>
      </c>
      <c r="F22" s="25" t="s">
        <v>53</v>
      </c>
      <c r="G22" s="26">
        <v>20</v>
      </c>
      <c r="H22" s="27"/>
      <c r="I22" s="27">
        <f>ROUND(ROUND(H22,2)*ROUND(G22,3),2)</f>
        <v>0</v>
      </c>
      <c r="J22" s="25" t="s">
        <v>54</v>
      </c>
      <c r="O22">
        <f>(I22*21)/100</f>
        <v>0</v>
      </c>
      <c r="P22" t="s">
        <v>22</v>
      </c>
    </row>
    <row r="23" spans="1:16" ht="63.75">
      <c r="A23" s="28" t="s">
        <v>55</v>
      </c>
      <c r="E23" s="29" t="s">
        <v>72</v>
      </c>
    </row>
    <row r="24" spans="1:16">
      <c r="A24" s="30" t="s">
        <v>57</v>
      </c>
      <c r="E24" s="31" t="s">
        <v>73</v>
      </c>
    </row>
    <row r="25" spans="1:16" ht="63.75">
      <c r="A25" t="s">
        <v>59</v>
      </c>
      <c r="E25" s="29" t="s">
        <v>60</v>
      </c>
    </row>
    <row r="26" spans="1:16">
      <c r="A26" s="18" t="s">
        <v>49</v>
      </c>
      <c r="B26" s="23" t="s">
        <v>43</v>
      </c>
      <c r="C26" s="23" t="s">
        <v>74</v>
      </c>
      <c r="D26" s="18" t="s">
        <v>51</v>
      </c>
      <c r="E26" s="24" t="s">
        <v>75</v>
      </c>
      <c r="F26" s="25" t="s">
        <v>53</v>
      </c>
      <c r="G26" s="26">
        <v>20</v>
      </c>
      <c r="H26" s="27"/>
      <c r="I26" s="27">
        <f>ROUND(ROUND(H26,2)*ROUND(G26,3),2)</f>
        <v>0</v>
      </c>
      <c r="J26" s="25" t="s">
        <v>54</v>
      </c>
      <c r="O26">
        <f>(I26*21)/100</f>
        <v>0</v>
      </c>
      <c r="P26" t="s">
        <v>22</v>
      </c>
    </row>
    <row r="27" spans="1:16" ht="63.75">
      <c r="A27" s="28" t="s">
        <v>55</v>
      </c>
      <c r="E27" s="29" t="s">
        <v>72</v>
      </c>
    </row>
    <row r="28" spans="1:16">
      <c r="A28" s="30" t="s">
        <v>57</v>
      </c>
      <c r="E28" s="31" t="s">
        <v>73</v>
      </c>
    </row>
    <row r="29" spans="1:16" ht="25.5">
      <c r="A29" t="s">
        <v>59</v>
      </c>
      <c r="E29" s="29" t="s">
        <v>64</v>
      </c>
    </row>
    <row r="30" spans="1:16">
      <c r="A30" s="18" t="s">
        <v>49</v>
      </c>
      <c r="B30" s="23" t="s">
        <v>15</v>
      </c>
      <c r="C30" s="23" t="s">
        <v>76</v>
      </c>
      <c r="D30" s="18" t="s">
        <v>51</v>
      </c>
      <c r="E30" s="24" t="s">
        <v>77</v>
      </c>
      <c r="F30" s="25" t="s">
        <v>67</v>
      </c>
      <c r="G30" s="26">
        <v>9240</v>
      </c>
      <c r="H30" s="27"/>
      <c r="I30" s="27">
        <f>ROUND(ROUND(H30,2)*ROUND(G30,3),2)</f>
        <v>0</v>
      </c>
      <c r="J30" s="25" t="s">
        <v>54</v>
      </c>
      <c r="O30">
        <f>(I30*21)/100</f>
        <v>0</v>
      </c>
      <c r="P30" t="s">
        <v>22</v>
      </c>
    </row>
    <row r="31" spans="1:16" ht="63.75">
      <c r="A31" s="28" t="s">
        <v>55</v>
      </c>
      <c r="E31" s="29" t="s">
        <v>72</v>
      </c>
    </row>
    <row r="32" spans="1:16" ht="51">
      <c r="A32" s="30" t="s">
        <v>57</v>
      </c>
      <c r="E32" s="31" t="s">
        <v>78</v>
      </c>
    </row>
    <row r="33" spans="1:16" ht="25.5">
      <c r="A33" t="s">
        <v>59</v>
      </c>
      <c r="E33" s="29" t="s">
        <v>69</v>
      </c>
    </row>
    <row r="34" spans="1:16">
      <c r="A34" s="18" t="s">
        <v>49</v>
      </c>
      <c r="B34" s="23" t="s">
        <v>79</v>
      </c>
      <c r="C34" s="23" t="s">
        <v>80</v>
      </c>
      <c r="D34" s="18" t="s">
        <v>51</v>
      </c>
      <c r="E34" s="24" t="s">
        <v>81</v>
      </c>
      <c r="F34" s="25" t="s">
        <v>53</v>
      </c>
      <c r="G34" s="26">
        <v>4</v>
      </c>
      <c r="H34" s="27"/>
      <c r="I34" s="27">
        <f>ROUND(ROUND(H34,2)*ROUND(G34,3),2)</f>
        <v>0</v>
      </c>
      <c r="J34" s="25" t="s">
        <v>54</v>
      </c>
      <c r="O34">
        <f>(I34*21)/100</f>
        <v>0</v>
      </c>
      <c r="P34" t="s">
        <v>22</v>
      </c>
    </row>
    <row r="35" spans="1:16" ht="51">
      <c r="A35" s="28" t="s">
        <v>55</v>
      </c>
      <c r="E35" s="29" t="s">
        <v>82</v>
      </c>
    </row>
    <row r="36" spans="1:16">
      <c r="A36" s="30" t="s">
        <v>57</v>
      </c>
      <c r="E36" s="31" t="s">
        <v>83</v>
      </c>
    </row>
    <row r="37" spans="1:16" ht="63.75">
      <c r="A37" t="s">
        <v>59</v>
      </c>
      <c r="E37" s="29" t="s">
        <v>60</v>
      </c>
    </row>
    <row r="38" spans="1:16">
      <c r="A38" s="18" t="s">
        <v>49</v>
      </c>
      <c r="B38" s="23" t="s">
        <v>84</v>
      </c>
      <c r="C38" s="23" t="s">
        <v>85</v>
      </c>
      <c r="D38" s="18" t="s">
        <v>51</v>
      </c>
      <c r="E38" s="24" t="s">
        <v>86</v>
      </c>
      <c r="F38" s="25" t="s">
        <v>53</v>
      </c>
      <c r="G38" s="26">
        <v>4</v>
      </c>
      <c r="H38" s="27"/>
      <c r="I38" s="27">
        <f>ROUND(ROUND(H38,2)*ROUND(G38,3),2)</f>
        <v>0</v>
      </c>
      <c r="J38" s="25" t="s">
        <v>54</v>
      </c>
      <c r="O38">
        <f>(I38*21)/100</f>
        <v>0</v>
      </c>
      <c r="P38" t="s">
        <v>22</v>
      </c>
    </row>
    <row r="39" spans="1:16" ht="51">
      <c r="A39" s="28" t="s">
        <v>55</v>
      </c>
      <c r="E39" s="29" t="s">
        <v>82</v>
      </c>
    </row>
    <row r="40" spans="1:16">
      <c r="A40" s="30" t="s">
        <v>57</v>
      </c>
      <c r="E40" s="31" t="s">
        <v>83</v>
      </c>
    </row>
    <row r="41" spans="1:16" ht="25.5">
      <c r="A41" t="s">
        <v>59</v>
      </c>
      <c r="E41" s="29" t="s">
        <v>64</v>
      </c>
    </row>
    <row r="42" spans="1:16">
      <c r="A42" s="18" t="s">
        <v>49</v>
      </c>
      <c r="B42" s="23" t="s">
        <v>47</v>
      </c>
      <c r="C42" s="23" t="s">
        <v>87</v>
      </c>
      <c r="D42" s="18" t="s">
        <v>51</v>
      </c>
      <c r="E42" s="24" t="s">
        <v>88</v>
      </c>
      <c r="F42" s="25" t="s">
        <v>67</v>
      </c>
      <c r="G42" s="26">
        <v>1848</v>
      </c>
      <c r="H42" s="27"/>
      <c r="I42" s="27">
        <f>ROUND(ROUND(H42,2)*ROUND(G42,3),2)</f>
        <v>0</v>
      </c>
      <c r="J42" s="25" t="s">
        <v>54</v>
      </c>
      <c r="O42">
        <f>(I42*21)/100</f>
        <v>0</v>
      </c>
      <c r="P42" t="s">
        <v>22</v>
      </c>
    </row>
    <row r="43" spans="1:16" ht="51">
      <c r="A43" s="28" t="s">
        <v>55</v>
      </c>
      <c r="E43" s="29" t="s">
        <v>82</v>
      </c>
    </row>
    <row r="44" spans="1:16" ht="51">
      <c r="A44" s="30" t="s">
        <v>57</v>
      </c>
      <c r="E44" s="31" t="s">
        <v>89</v>
      </c>
    </row>
    <row r="45" spans="1:16" ht="25.5">
      <c r="A45" t="s">
        <v>59</v>
      </c>
      <c r="E45" s="29" t="s">
        <v>69</v>
      </c>
    </row>
    <row r="46" spans="1:16">
      <c r="A46" s="18" t="s">
        <v>49</v>
      </c>
      <c r="B46" s="23" t="s">
        <v>44</v>
      </c>
      <c r="C46" s="23" t="s">
        <v>90</v>
      </c>
      <c r="D46" s="18" t="s">
        <v>51</v>
      </c>
      <c r="E46" s="24" t="s">
        <v>91</v>
      </c>
      <c r="F46" s="25" t="s">
        <v>53</v>
      </c>
      <c r="G46" s="26">
        <v>6</v>
      </c>
      <c r="H46" s="27"/>
      <c r="I46" s="27">
        <f>ROUND(ROUND(H46,2)*ROUND(G46,3),2)</f>
        <v>0</v>
      </c>
      <c r="J46" s="25" t="s">
        <v>54</v>
      </c>
      <c r="O46">
        <f>(I46*21)/100</f>
        <v>0</v>
      </c>
      <c r="P46" t="s">
        <v>22</v>
      </c>
    </row>
    <row r="47" spans="1:16">
      <c r="A47" s="28" t="s">
        <v>55</v>
      </c>
      <c r="E47" s="29" t="s">
        <v>92</v>
      </c>
    </row>
    <row r="48" spans="1:16">
      <c r="A48" s="30" t="s">
        <v>57</v>
      </c>
      <c r="E48" s="31" t="s">
        <v>51</v>
      </c>
    </row>
    <row r="49" spans="1:16" ht="76.5">
      <c r="A49" t="s">
        <v>59</v>
      </c>
      <c r="E49" s="29" t="s">
        <v>93</v>
      </c>
    </row>
    <row r="50" spans="1:16">
      <c r="A50" s="18" t="s">
        <v>49</v>
      </c>
      <c r="B50" s="23" t="s">
        <v>45</v>
      </c>
      <c r="C50" s="23" t="s">
        <v>94</v>
      </c>
      <c r="D50" s="18" t="s">
        <v>51</v>
      </c>
      <c r="E50" s="24" t="s">
        <v>95</v>
      </c>
      <c r="F50" s="25" t="s">
        <v>53</v>
      </c>
      <c r="G50" s="26">
        <v>6</v>
      </c>
      <c r="H50" s="27"/>
      <c r="I50" s="27">
        <f>ROUND(ROUND(H50,2)*ROUND(G50,3),2)</f>
        <v>0</v>
      </c>
      <c r="J50" s="25" t="s">
        <v>54</v>
      </c>
      <c r="O50">
        <f>(I50*21)/100</f>
        <v>0</v>
      </c>
      <c r="P50" t="s">
        <v>22</v>
      </c>
    </row>
    <row r="51" spans="1:16">
      <c r="A51" s="28" t="s">
        <v>55</v>
      </c>
      <c r="E51" s="29" t="s">
        <v>96</v>
      </c>
    </row>
    <row r="52" spans="1:16">
      <c r="A52" s="30" t="s">
        <v>57</v>
      </c>
      <c r="E52" s="31" t="s">
        <v>51</v>
      </c>
    </row>
    <row r="53" spans="1:16" ht="25.5">
      <c r="A53" t="s">
        <v>59</v>
      </c>
      <c r="E53" s="29" t="s">
        <v>97</v>
      </c>
    </row>
    <row r="54" spans="1:16">
      <c r="A54" s="18" t="s">
        <v>49</v>
      </c>
      <c r="B54" s="23" t="s">
        <v>98</v>
      </c>
      <c r="C54" s="23" t="s">
        <v>99</v>
      </c>
      <c r="D54" s="18" t="s">
        <v>51</v>
      </c>
      <c r="E54" s="24" t="s">
        <v>100</v>
      </c>
      <c r="F54" s="25" t="s">
        <v>53</v>
      </c>
      <c r="G54" s="26">
        <v>3</v>
      </c>
      <c r="H54" s="27"/>
      <c r="I54" s="27">
        <f>ROUND(ROUND(H54,2)*ROUND(G54,3),2)</f>
        <v>0</v>
      </c>
      <c r="J54" s="25" t="s">
        <v>54</v>
      </c>
      <c r="O54">
        <f>(I54*21)/100</f>
        <v>0</v>
      </c>
      <c r="P54" t="s">
        <v>22</v>
      </c>
    </row>
    <row r="55" spans="1:16" ht="25.5">
      <c r="A55" s="28" t="s">
        <v>55</v>
      </c>
      <c r="E55" s="29" t="s">
        <v>101</v>
      </c>
    </row>
    <row r="56" spans="1:16">
      <c r="A56" s="30" t="s">
        <v>57</v>
      </c>
      <c r="E56" s="31" t="s">
        <v>51</v>
      </c>
    </row>
    <row r="57" spans="1:16" ht="63.75">
      <c r="A57" t="s">
        <v>59</v>
      </c>
      <c r="E57" s="29" t="s">
        <v>102</v>
      </c>
    </row>
    <row r="58" spans="1:16">
      <c r="A58" s="18" t="s">
        <v>49</v>
      </c>
      <c r="B58" s="23" t="s">
        <v>103</v>
      </c>
      <c r="C58" s="23" t="s">
        <v>104</v>
      </c>
      <c r="D58" s="18" t="s">
        <v>51</v>
      </c>
      <c r="E58" s="24" t="s">
        <v>105</v>
      </c>
      <c r="F58" s="25" t="s">
        <v>67</v>
      </c>
      <c r="G58" s="26">
        <v>2058</v>
      </c>
      <c r="H58" s="27"/>
      <c r="I58" s="27">
        <f>ROUND(ROUND(H58,2)*ROUND(G58,3),2)</f>
        <v>0</v>
      </c>
      <c r="J58" s="25" t="s">
        <v>54</v>
      </c>
      <c r="O58">
        <f>(I58*21)/100</f>
        <v>0</v>
      </c>
      <c r="P58" t="s">
        <v>22</v>
      </c>
    </row>
    <row r="59" spans="1:16">
      <c r="A59" s="28" t="s">
        <v>55</v>
      </c>
      <c r="E59" s="29" t="s">
        <v>51</v>
      </c>
    </row>
    <row r="60" spans="1:16" ht="51">
      <c r="A60" s="30" t="s">
        <v>57</v>
      </c>
      <c r="E60" s="31" t="s">
        <v>106</v>
      </c>
    </row>
    <row r="61" spans="1:16" ht="25.5">
      <c r="A61" t="s">
        <v>59</v>
      </c>
      <c r="E61" s="29" t="s">
        <v>107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D5C914C7055442B5A2B2D2D45C4AF4" ma:contentTypeVersion="5" ma:contentTypeDescription="Vytvoří nový dokument" ma:contentTypeScope="" ma:versionID="82fa5e58a2d9daea6f634fbde0b8ceba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bb66f2c513ad98c34a0b900e7bb32d09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811C75-80A4-45F6-900E-546681295673}"/>
</file>

<file path=customXml/itemProps2.xml><?xml version="1.0" encoding="utf-8"?>
<ds:datastoreItem xmlns:ds="http://schemas.openxmlformats.org/officeDocument/2006/customXml" ds:itemID="{D57B36B3-7020-4338-A97E-A86A8219953A}"/>
</file>

<file path=customXml/itemProps3.xml><?xml version="1.0" encoding="utf-8"?>
<ds:datastoreItem xmlns:ds="http://schemas.openxmlformats.org/officeDocument/2006/customXml" ds:itemID="{DEFF5A0B-D716-407C-BAC2-DD3A5CDC2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jaroslav.fikar@ksusv.cz</cp:lastModifiedBy>
  <cp:revision/>
  <dcterms:created xsi:type="dcterms:W3CDTF">2023-10-30T08:04:31Z</dcterms:created>
  <dcterms:modified xsi:type="dcterms:W3CDTF">2023-11-24T05:21:58Z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0x0101001DD5C914C7055442B5A2B2D2D45C4AF4</vt:lpwstr>
  </property>
</Properties>
</file>